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olors2.xml" ContentType="application/vnd.ms-office.chartcolorstyl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sutaja\Dropbox\IALA leading line guideline\"/>
    </mc:Choice>
  </mc:AlternateContent>
  <bookViews>
    <workbookView xWindow="0" yWindow="0" windowWidth="28800" windowHeight="12435"/>
  </bookViews>
  <sheets>
    <sheet name="Design intensity of FL" sheetId="1" r:id="rId1"/>
    <sheet name="Intensity rati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R5" i="1"/>
  <c r="R6" i="1"/>
  <c r="V6" i="1" s="1"/>
  <c r="R7" i="1"/>
  <c r="V7" i="1" s="1"/>
  <c r="R8" i="1"/>
  <c r="R9" i="1"/>
  <c r="R10" i="1"/>
  <c r="V10" i="1" s="1"/>
  <c r="R11" i="1"/>
  <c r="V11" i="1" s="1"/>
  <c r="R12" i="1"/>
  <c r="R13" i="1"/>
  <c r="R14" i="1"/>
  <c r="V14" i="1" s="1"/>
  <c r="R15" i="1"/>
  <c r="V15" i="1" s="1"/>
  <c r="R16" i="1"/>
  <c r="R17" i="1"/>
  <c r="V17" i="1" s="1"/>
  <c r="R18" i="1"/>
  <c r="V18" i="1" s="1"/>
  <c r="R19" i="1"/>
  <c r="V19" i="1" s="1"/>
  <c r="R20" i="1"/>
  <c r="R21" i="1"/>
  <c r="R22" i="1"/>
  <c r="V22" i="1" s="1"/>
  <c r="R23" i="1"/>
  <c r="V23" i="1" s="1"/>
  <c r="R24" i="1"/>
  <c r="R25" i="1"/>
  <c r="R26" i="1"/>
  <c r="R27" i="1"/>
  <c r="V27" i="1" s="1"/>
  <c r="R28" i="1"/>
  <c r="V28" i="1" s="1"/>
  <c r="R29" i="1"/>
  <c r="R30" i="1"/>
  <c r="R31" i="1"/>
  <c r="V31" i="1" s="1"/>
  <c r="R32" i="1"/>
  <c r="V32" i="1" s="1"/>
  <c r="R33" i="1"/>
  <c r="R34" i="1"/>
  <c r="R35" i="1"/>
  <c r="V35" i="1" s="1"/>
  <c r="R4" i="1"/>
  <c r="V4" i="1" s="1"/>
  <c r="D32" i="1"/>
  <c r="V13" i="1" l="1"/>
  <c r="V9" i="1"/>
  <c r="V21" i="1"/>
  <c r="V5" i="1"/>
  <c r="V34" i="1"/>
  <c r="V33" i="1"/>
  <c r="V29" i="1"/>
  <c r="V25" i="1"/>
  <c r="V20" i="1"/>
  <c r="V16" i="1"/>
  <c r="V12" i="1"/>
  <c r="V8" i="1"/>
  <c r="V30" i="1"/>
  <c r="V26" i="1"/>
  <c r="V24" i="1"/>
  <c r="D31" i="1" l="1"/>
  <c r="S24" i="1" l="1"/>
  <c r="S26" i="1"/>
  <c r="S30" i="1"/>
  <c r="S21" i="1"/>
  <c r="S5" i="1"/>
  <c r="S15" i="1"/>
  <c r="S35" i="1"/>
  <c r="S18" i="1"/>
  <c r="S17" i="1"/>
  <c r="S19" i="1"/>
  <c r="S14" i="1"/>
  <c r="S8" i="1"/>
  <c r="S20" i="1"/>
  <c r="S13" i="1"/>
  <c r="S28" i="1"/>
  <c r="S23" i="1"/>
  <c r="S10" i="1"/>
  <c r="S34" i="1"/>
  <c r="S12" i="1"/>
  <c r="S9" i="1"/>
  <c r="S11" i="1"/>
  <c r="S22" i="1"/>
  <c r="S16" i="1"/>
  <c r="S4" i="1"/>
  <c r="S33" i="1"/>
  <c r="S31" i="1"/>
  <c r="S29" i="1"/>
  <c r="S27" i="1"/>
  <c r="S25" i="1"/>
  <c r="S32" i="1"/>
  <c r="S7" i="1"/>
  <c r="S6" i="1"/>
  <c r="B33" i="1"/>
  <c r="B35" i="1" s="1"/>
  <c r="U27" i="1" l="1"/>
  <c r="T27" i="1"/>
  <c r="U23" i="1"/>
  <c r="T23" i="1"/>
  <c r="U18" i="1"/>
  <c r="T18" i="1"/>
  <c r="U7" i="1"/>
  <c r="T7" i="1"/>
  <c r="U29" i="1"/>
  <c r="T29" i="1"/>
  <c r="U16" i="1"/>
  <c r="T16" i="1"/>
  <c r="U12" i="1"/>
  <c r="T12" i="1"/>
  <c r="U28" i="1"/>
  <c r="T28" i="1"/>
  <c r="U14" i="1"/>
  <c r="T14" i="1"/>
  <c r="U35" i="1"/>
  <c r="T35" i="1"/>
  <c r="U30" i="1"/>
  <c r="T30" i="1"/>
  <c r="U6" i="1"/>
  <c r="T6" i="1"/>
  <c r="U9" i="1"/>
  <c r="T9" i="1"/>
  <c r="U21" i="1"/>
  <c r="T21" i="1"/>
  <c r="U32" i="1"/>
  <c r="T32" i="1"/>
  <c r="U31" i="1"/>
  <c r="T31" i="1"/>
  <c r="U22" i="1"/>
  <c r="T22" i="1"/>
  <c r="U34" i="1"/>
  <c r="T34" i="1"/>
  <c r="U13" i="1"/>
  <c r="T13" i="1"/>
  <c r="U19" i="1"/>
  <c r="T19" i="1"/>
  <c r="U15" i="1"/>
  <c r="T15" i="1"/>
  <c r="U26" i="1"/>
  <c r="T26" i="1"/>
  <c r="U4" i="1"/>
  <c r="T4" i="1"/>
  <c r="U8" i="1"/>
  <c r="T8" i="1"/>
  <c r="U25" i="1"/>
  <c r="T25" i="1"/>
  <c r="U33" i="1"/>
  <c r="T33" i="1"/>
  <c r="U11" i="1"/>
  <c r="T11" i="1"/>
  <c r="U10" i="1"/>
  <c r="T10" i="1"/>
  <c r="U20" i="1"/>
  <c r="T20" i="1"/>
  <c r="U17" i="1"/>
  <c r="T17" i="1"/>
  <c r="U5" i="1"/>
  <c r="T5" i="1"/>
  <c r="U24" i="1"/>
  <c r="T24" i="1"/>
  <c r="B36" i="1"/>
</calcChain>
</file>

<file path=xl/sharedStrings.xml><?xml version="1.0" encoding="utf-8"?>
<sst xmlns="http://schemas.openxmlformats.org/spreadsheetml/2006/main" count="46" uniqueCount="40">
  <si>
    <t>I min</t>
  </si>
  <si>
    <t>cd</t>
  </si>
  <si>
    <t>Front Light</t>
  </si>
  <si>
    <t>m = 1 M</t>
  </si>
  <si>
    <r>
      <t>d</t>
    </r>
    <r>
      <rPr>
        <sz val="11"/>
        <color theme="1"/>
        <rFont val="Symbol"/>
        <family val="1"/>
        <charset val="2"/>
      </rPr>
      <t>u</t>
    </r>
  </si>
  <si>
    <t>m</t>
  </si>
  <si>
    <t>V</t>
  </si>
  <si>
    <t>E</t>
  </si>
  <si>
    <t>lx</t>
  </si>
  <si>
    <t>M =</t>
  </si>
  <si>
    <t>2) Multiplying this with Irec,M=1000 cd gives intensity in candelas.</t>
  </si>
  <si>
    <t>Irec,M</t>
  </si>
  <si>
    <t>L = M + C</t>
  </si>
  <si>
    <t>Translation of formula (9)</t>
  </si>
  <si>
    <t>(8) IFL,rec,&gt;5NM  = 2*IFL,min</t>
  </si>
  <si>
    <t>(7) IFL,rec,&lt;5NM = 10*IFL,min</t>
  </si>
  <si>
    <r>
      <t>(9) IFLrec = Irec,M * (L/d</t>
    </r>
    <r>
      <rPr>
        <b/>
        <sz val="11"/>
        <color rgb="FF0070C0"/>
        <rFont val="Symbol"/>
        <family val="1"/>
        <charset val="2"/>
      </rPr>
      <t>u</t>
    </r>
    <r>
      <rPr>
        <b/>
        <sz val="11"/>
        <color rgb="FF0070C0"/>
        <rFont val="Calibri Light"/>
        <family val="2"/>
        <charset val="186"/>
        <scheme val="major"/>
      </rPr>
      <t>)^3</t>
    </r>
  </si>
  <si>
    <t>L (NM)</t>
  </si>
  <si>
    <t>L (m)</t>
  </si>
  <si>
    <t>(7) less than (9)</t>
  </si>
  <si>
    <t>(7) in sky…</t>
  </si>
  <si>
    <t>(7) more than (9)</t>
  </si>
  <si>
    <t>Formula (7) (cd)</t>
  </si>
  <si>
    <t>Formula (9) (cd)</t>
  </si>
  <si>
    <t>Imin (cd)</t>
  </si>
  <si>
    <t>10*Imin</t>
  </si>
  <si>
    <t>German Empiric</t>
  </si>
  <si>
    <t>See the graph and table above.</t>
  </si>
  <si>
    <t>Alternative wordings of (9)</t>
  </si>
  <si>
    <t>1) Distance from FL to far end (M+C=L) in NM in third power gives design intensity in thousands of candelas.</t>
  </si>
  <si>
    <r>
      <rPr>
        <b/>
        <sz val="11"/>
        <rFont val="Calibri"/>
        <family val="2"/>
        <charset val="186"/>
        <scheme val="minor"/>
      </rPr>
      <t>IFLrec = Irec,M * (L/d</t>
    </r>
    <r>
      <rPr>
        <b/>
        <sz val="11"/>
        <rFont val="Symbol"/>
        <family val="1"/>
        <charset val="2"/>
      </rPr>
      <t>u</t>
    </r>
    <r>
      <rPr>
        <b/>
        <sz val="11"/>
        <rFont val="Calibri Light"/>
        <family val="2"/>
        <charset val="186"/>
        <scheme val="major"/>
      </rPr>
      <t>)^3</t>
    </r>
    <r>
      <rPr>
        <sz val="11"/>
        <rFont val="Calibri Light"/>
        <family val="2"/>
        <charset val="186"/>
        <scheme val="major"/>
      </rPr>
      <t xml:space="preserve"> (cd), where Irec,M = 1000 cd and du = 1852 m</t>
    </r>
  </si>
  <si>
    <r>
      <rPr>
        <b/>
        <sz val="11"/>
        <rFont val="Calibri"/>
        <family val="2"/>
        <charset val="186"/>
        <scheme val="minor"/>
      </rPr>
      <t>IFLrec = 1000 * (L/1852)^3</t>
    </r>
    <r>
      <rPr>
        <sz val="11"/>
        <rFont val="Calibri"/>
        <family val="2"/>
        <charset val="186"/>
        <scheme val="minor"/>
      </rPr>
      <t xml:space="preserve"> (cd)</t>
    </r>
  </si>
  <si>
    <r>
      <rPr>
        <b/>
        <sz val="11"/>
        <rFont val="Calibri"/>
        <family val="2"/>
        <charset val="186"/>
        <scheme val="minor"/>
      </rPr>
      <t>IFLrec = L</t>
    </r>
    <r>
      <rPr>
        <b/>
        <sz val="11"/>
        <rFont val="Calibri Light"/>
        <family val="2"/>
        <charset val="186"/>
        <scheme val="major"/>
      </rPr>
      <t>^3</t>
    </r>
    <r>
      <rPr>
        <sz val="11"/>
        <rFont val="Calibri Light"/>
        <family val="2"/>
        <charset val="186"/>
        <scheme val="major"/>
      </rPr>
      <t>, where L is in NM and IFL,rec is in thousands of candelas</t>
    </r>
  </si>
  <si>
    <t>Formula (8) (cd)</t>
  </si>
  <si>
    <t>2*Imin</t>
  </si>
  <si>
    <t>Seems that not considering visibility may not work well at longer distances.</t>
  </si>
  <si>
    <t>Crossing point, if V=10 M</t>
  </si>
  <si>
    <t>See graph with comparison at shorter ranges below.</t>
  </si>
  <si>
    <t>Wrose visibility rises the curves of (7) and (8) and they will pass curve of (9) at shorter distance.</t>
  </si>
  <si>
    <r>
      <t xml:space="preserve">It is </t>
    </r>
    <r>
      <rPr>
        <b/>
        <sz val="11"/>
        <color rgb="FF0070C0"/>
        <rFont val="Calibri"/>
        <family val="2"/>
        <charset val="186"/>
        <scheme val="minor"/>
      </rPr>
      <t>quite a lot</t>
    </r>
    <r>
      <rPr>
        <sz val="11"/>
        <color rgb="FF0070C0"/>
        <rFont val="Calibri"/>
        <family val="2"/>
        <charset val="186"/>
        <scheme val="minor"/>
      </rPr>
      <t xml:space="preserve"> compared to formulas 7 and 8. But at L = 21.5 NM (with V=10 M) formula (7) </t>
    </r>
    <r>
      <rPr>
        <b/>
        <sz val="11"/>
        <color rgb="FF0070C0"/>
        <rFont val="Calibri"/>
        <family val="2"/>
        <charset val="186"/>
        <scheme val="minor"/>
      </rPr>
      <t>becomes equal</t>
    </r>
    <r>
      <rPr>
        <sz val="11"/>
        <color rgb="FF0070C0"/>
        <rFont val="Calibri"/>
        <family val="2"/>
        <charset val="186"/>
        <scheme val="minor"/>
      </rPr>
      <t xml:space="preserve"> with (9) and at longer distances (7) passes (9).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</si>
</sst>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sz val="11"/>
      <color theme="0" tint="-0.34998626667073579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Symbol"/>
      <family val="1"/>
      <charset val="2"/>
    </font>
    <font>
      <b/>
      <sz val="11"/>
      <name val="Calibri Light"/>
      <family val="2"/>
      <charset val="186"/>
      <scheme val="major"/>
    </font>
    <font>
      <b/>
      <sz val="11"/>
      <color rgb="FF0070C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Symbol"/>
      <family val="1"/>
      <charset val="2"/>
    </font>
    <font>
      <b/>
      <sz val="11"/>
      <color rgb="FF0070C0"/>
      <name val="Calibri Light"/>
      <family val="2"/>
      <charset val="186"/>
      <scheme val="major"/>
    </font>
    <font>
      <sz val="11"/>
      <name val="Calibri Light"/>
      <family val="2"/>
      <charset val="186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0" borderId="0" xfId="0" applyFont="1"/>
    <xf numFmtId="0" fontId="1" fillId="0" borderId="0" xfId="0" applyFont="1"/>
    <xf numFmtId="0" fontId="0" fillId="0" borderId="0" xfId="0" applyFont="1"/>
    <xf numFmtId="1" fontId="1" fillId="0" borderId="0" xfId="0" applyNumberFormat="1" applyFont="1"/>
    <xf numFmtId="0" fontId="0" fillId="0" borderId="0" xfId="0" applyAlignment="1">
      <alignment horizontal="right"/>
    </xf>
    <xf numFmtId="0" fontId="5" fillId="0" borderId="0" xfId="0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0" fillId="0" borderId="0" xfId="0" applyNumberFormat="1" applyFill="1"/>
    <xf numFmtId="1" fontId="0" fillId="0" borderId="0" xfId="0" applyNumberFormat="1" applyFont="1"/>
    <xf numFmtId="1" fontId="0" fillId="0" borderId="0" xfId="0" applyNumberFormat="1" applyFont="1" applyFill="1"/>
    <xf numFmtId="0" fontId="0" fillId="0" borderId="0" xfId="0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'Design intensity of FL'!$S$2:$S$3</c:f>
              <c:strCache>
                <c:ptCount val="2"/>
                <c:pt idx="0">
                  <c:v>Imin (cd)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FL'!$S$4:$S$35</c:f>
              <c:numCache>
                <c:formatCode>0</c:formatCode>
                <c:ptCount val="32"/>
                <c:pt idx="0">
                  <c:v>4.6279106363669458</c:v>
                </c:pt>
                <c:pt idx="1">
                  <c:v>24.977441768863855</c:v>
                </c:pt>
                <c:pt idx="2">
                  <c:v>75.828675954359767</c:v>
                </c:pt>
                <c:pt idx="3">
                  <c:v>181.89214547024784</c:v>
                </c:pt>
                <c:pt idx="4">
                  <c:v>383.47492501492189</c:v>
                </c:pt>
                <c:pt idx="5">
                  <c:v>745.0792399231774</c:v>
                </c:pt>
                <c:pt idx="6">
                  <c:v>1368.355813630943</c:v>
                </c:pt>
                <c:pt idx="7">
                  <c:v>2411.4926091058092</c:v>
                </c:pt>
                <c:pt idx="8">
                  <c:v>4118.0724186781399</c:v>
                </c:pt>
                <c:pt idx="9">
                  <c:v>6859.8079999999991</c:v>
                </c:pt>
                <c:pt idx="10">
                  <c:v>11199.543740008008</c:v>
                </c:pt>
                <c:pt idx="11">
                  <c:v>17983.758073581972</c:v>
                </c:pt>
                <c:pt idx="12">
                  <c:v>28477.880525081786</c:v>
                </c:pt>
                <c:pt idx="13">
                  <c:v>44563.575640210678</c:v>
                </c:pt>
                <c:pt idx="14">
                  <c:v>69025.486502685948</c:v>
                </c:pt>
                <c:pt idx="15">
                  <c:v>105966.8252335186</c:v>
                </c:pt>
                <c:pt idx="16">
                  <c:v>161410.13475075207</c:v>
                </c:pt>
                <c:pt idx="17">
                  <c:v>244163.62667196311</c:v>
                </c:pt>
                <c:pt idx="18">
                  <c:v>367067.68966489093</c:v>
                </c:pt>
                <c:pt idx="19">
                  <c:v>548784.6399999999</c:v>
                </c:pt>
                <c:pt idx="20">
                  <c:v>993970.22539222147</c:v>
                </c:pt>
                <c:pt idx="21">
                  <c:v>1208908.1816130113</c:v>
                </c:pt>
                <c:pt idx="22">
                  <c:v>1782816.4257713913</c:v>
                </c:pt>
                <c:pt idx="23">
                  <c:v>2619246.8947715671</c:v>
                </c:pt>
                <c:pt idx="24">
                  <c:v>3834749.250149217</c:v>
                </c:pt>
                <c:pt idx="25">
                  <c:v>5596372.957645203</c:v>
                </c:pt>
                <c:pt idx="26">
                  <c:v>8143113.3725465955</c:v>
                </c:pt>
                <c:pt idx="27">
                  <c:v>11816313.784618445</c:v>
                </c:pt>
                <c:pt idx="28">
                  <c:v>17102710.637571935</c:v>
                </c:pt>
                <c:pt idx="29">
                  <c:v>24695308.799999993</c:v>
                </c:pt>
                <c:pt idx="30">
                  <c:v>35579376.972389072</c:v>
                </c:pt>
                <c:pt idx="31">
                  <c:v>51153800.742633171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'Design intensity of FL'!$T$2:$T$3</c:f>
              <c:strCache>
                <c:ptCount val="2"/>
                <c:pt idx="0">
                  <c:v>Formula (8) (cd)</c:v>
                </c:pt>
                <c:pt idx="1">
                  <c:v>2*Imin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FL'!$T$4:$T$35</c:f>
              <c:numCache>
                <c:formatCode>0</c:formatCode>
                <c:ptCount val="32"/>
                <c:pt idx="0">
                  <c:v>9.2558212727338915</c:v>
                </c:pt>
                <c:pt idx="1">
                  <c:v>49.95488353772771</c:v>
                </c:pt>
                <c:pt idx="2">
                  <c:v>151.65735190871953</c:v>
                </c:pt>
                <c:pt idx="3">
                  <c:v>363.78429094049568</c:v>
                </c:pt>
                <c:pt idx="4">
                  <c:v>766.94985002984379</c:v>
                </c:pt>
                <c:pt idx="5">
                  <c:v>1490.1584798463548</c:v>
                </c:pt>
                <c:pt idx="6">
                  <c:v>2736.711627261886</c:v>
                </c:pt>
                <c:pt idx="7">
                  <c:v>4822.9852182116183</c:v>
                </c:pt>
                <c:pt idx="8">
                  <c:v>8236.1448373562798</c:v>
                </c:pt>
                <c:pt idx="9">
                  <c:v>13719.615999999998</c:v>
                </c:pt>
                <c:pt idx="10">
                  <c:v>22399.087480016016</c:v>
                </c:pt>
                <c:pt idx="11">
                  <c:v>35967.516147163944</c:v>
                </c:pt>
                <c:pt idx="12">
                  <c:v>56955.761050163572</c:v>
                </c:pt>
                <c:pt idx="13">
                  <c:v>89127.151280421356</c:v>
                </c:pt>
                <c:pt idx="14">
                  <c:v>138050.9730053719</c:v>
                </c:pt>
                <c:pt idx="15">
                  <c:v>211933.65046703719</c:v>
                </c:pt>
                <c:pt idx="16">
                  <c:v>322820.26950150414</c:v>
                </c:pt>
                <c:pt idx="17">
                  <c:v>488327.25334392622</c:v>
                </c:pt>
                <c:pt idx="18">
                  <c:v>734135.37932978186</c:v>
                </c:pt>
                <c:pt idx="19">
                  <c:v>1097569.2799999998</c:v>
                </c:pt>
                <c:pt idx="20">
                  <c:v>1987940.4507844429</c:v>
                </c:pt>
                <c:pt idx="21">
                  <c:v>2417816.3632260226</c:v>
                </c:pt>
                <c:pt idx="22">
                  <c:v>3565632.8515427825</c:v>
                </c:pt>
                <c:pt idx="23">
                  <c:v>5238493.7895431342</c:v>
                </c:pt>
                <c:pt idx="24">
                  <c:v>7669498.5002984339</c:v>
                </c:pt>
                <c:pt idx="25">
                  <c:v>11192745.915290406</c:v>
                </c:pt>
                <c:pt idx="26">
                  <c:v>16286226.745093191</c:v>
                </c:pt>
                <c:pt idx="27">
                  <c:v>23632627.569236889</c:v>
                </c:pt>
                <c:pt idx="28">
                  <c:v>34205421.275143869</c:v>
                </c:pt>
                <c:pt idx="29">
                  <c:v>49390617.599999987</c:v>
                </c:pt>
                <c:pt idx="30">
                  <c:v>71158753.944778144</c:v>
                </c:pt>
                <c:pt idx="31">
                  <c:v>102307601.48526634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'Design intensity of FL'!$U$2:$U$3</c:f>
              <c:strCache>
                <c:ptCount val="2"/>
                <c:pt idx="0">
                  <c:v>Formula (7) (cd)</c:v>
                </c:pt>
                <c:pt idx="1">
                  <c:v>10*Imin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FL'!$U$4:$U$35</c:f>
              <c:numCache>
                <c:formatCode>0</c:formatCode>
                <c:ptCount val="32"/>
                <c:pt idx="0">
                  <c:v>46.279106363669456</c:v>
                </c:pt>
                <c:pt idx="1">
                  <c:v>249.77441768863855</c:v>
                </c:pt>
                <c:pt idx="2">
                  <c:v>758.28675954359767</c:v>
                </c:pt>
                <c:pt idx="3">
                  <c:v>1818.9214547024785</c:v>
                </c:pt>
                <c:pt idx="4">
                  <c:v>3834.7492501492188</c:v>
                </c:pt>
                <c:pt idx="5">
                  <c:v>7450.7923992317737</c:v>
                </c:pt>
                <c:pt idx="6">
                  <c:v>13683.55813630943</c:v>
                </c:pt>
                <c:pt idx="7">
                  <c:v>24114.926091058092</c:v>
                </c:pt>
                <c:pt idx="8">
                  <c:v>41180.724186781401</c:v>
                </c:pt>
                <c:pt idx="9">
                  <c:v>68598.079999999987</c:v>
                </c:pt>
                <c:pt idx="10">
                  <c:v>111995.43740008009</c:v>
                </c:pt>
                <c:pt idx="11">
                  <c:v>179837.58073581971</c:v>
                </c:pt>
                <c:pt idx="12">
                  <c:v>284778.80525081785</c:v>
                </c:pt>
                <c:pt idx="13">
                  <c:v>445635.75640210678</c:v>
                </c:pt>
                <c:pt idx="14">
                  <c:v>690254.86502685945</c:v>
                </c:pt>
                <c:pt idx="15">
                  <c:v>1059668.2523351859</c:v>
                </c:pt>
                <c:pt idx="16">
                  <c:v>1614101.3475075206</c:v>
                </c:pt>
                <c:pt idx="17">
                  <c:v>2441636.2667196309</c:v>
                </c:pt>
                <c:pt idx="18">
                  <c:v>3670676.8966489094</c:v>
                </c:pt>
                <c:pt idx="19">
                  <c:v>5487846.3999999985</c:v>
                </c:pt>
                <c:pt idx="20">
                  <c:v>9939702.2539222147</c:v>
                </c:pt>
                <c:pt idx="21">
                  <c:v>12089081.816130113</c:v>
                </c:pt>
                <c:pt idx="22">
                  <c:v>17828164.257713914</c:v>
                </c:pt>
                <c:pt idx="23">
                  <c:v>26192468.94771567</c:v>
                </c:pt>
                <c:pt idx="24">
                  <c:v>38347492.501492172</c:v>
                </c:pt>
                <c:pt idx="25">
                  <c:v>55963729.576452032</c:v>
                </c:pt>
                <c:pt idx="26">
                  <c:v>81431133.725465953</c:v>
                </c:pt>
                <c:pt idx="27">
                  <c:v>118163137.84618445</c:v>
                </c:pt>
                <c:pt idx="28">
                  <c:v>171027106.37571934</c:v>
                </c:pt>
                <c:pt idx="29">
                  <c:v>246953087.99999994</c:v>
                </c:pt>
                <c:pt idx="30">
                  <c:v>355793769.72389072</c:v>
                </c:pt>
                <c:pt idx="31">
                  <c:v>511538007.4263317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'Design intensity of FL'!$V$2:$V$3</c:f>
              <c:strCache>
                <c:ptCount val="2"/>
                <c:pt idx="0">
                  <c:v>Formula (9) (cd)</c:v>
                </c:pt>
                <c:pt idx="1">
                  <c:v>German Empiric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FL'!$V$4:$V$35</c:f>
              <c:numCache>
                <c:formatCode>0</c:formatCode>
                <c:ptCount val="32"/>
                <c:pt idx="0">
                  <c:v>1000</c:v>
                </c:pt>
                <c:pt idx="1">
                  <c:v>8000</c:v>
                </c:pt>
                <c:pt idx="2">
                  <c:v>27000</c:v>
                </c:pt>
                <c:pt idx="3">
                  <c:v>64000</c:v>
                </c:pt>
                <c:pt idx="4">
                  <c:v>125000</c:v>
                </c:pt>
                <c:pt idx="5">
                  <c:v>216000</c:v>
                </c:pt>
                <c:pt idx="6">
                  <c:v>343000</c:v>
                </c:pt>
                <c:pt idx="7">
                  <c:v>512000</c:v>
                </c:pt>
                <c:pt idx="8">
                  <c:v>729000</c:v>
                </c:pt>
                <c:pt idx="9">
                  <c:v>1000000</c:v>
                </c:pt>
                <c:pt idx="10">
                  <c:v>1331000</c:v>
                </c:pt>
                <c:pt idx="11">
                  <c:v>1728000</c:v>
                </c:pt>
                <c:pt idx="12">
                  <c:v>2197000</c:v>
                </c:pt>
                <c:pt idx="13">
                  <c:v>2744000</c:v>
                </c:pt>
                <c:pt idx="14">
                  <c:v>3375000</c:v>
                </c:pt>
                <c:pt idx="15">
                  <c:v>4096000</c:v>
                </c:pt>
                <c:pt idx="16">
                  <c:v>4913000</c:v>
                </c:pt>
                <c:pt idx="17">
                  <c:v>5832000</c:v>
                </c:pt>
                <c:pt idx="18">
                  <c:v>6859000</c:v>
                </c:pt>
                <c:pt idx="19">
                  <c:v>8000000</c:v>
                </c:pt>
                <c:pt idx="20">
                  <c:v>9938375</c:v>
                </c:pt>
                <c:pt idx="21">
                  <c:v>10648000</c:v>
                </c:pt>
                <c:pt idx="22">
                  <c:v>12167000</c:v>
                </c:pt>
                <c:pt idx="23">
                  <c:v>13824000</c:v>
                </c:pt>
                <c:pt idx="24">
                  <c:v>15625000</c:v>
                </c:pt>
                <c:pt idx="25">
                  <c:v>17576000</c:v>
                </c:pt>
                <c:pt idx="26">
                  <c:v>19683000</c:v>
                </c:pt>
                <c:pt idx="27">
                  <c:v>21952000</c:v>
                </c:pt>
                <c:pt idx="28">
                  <c:v>24389000</c:v>
                </c:pt>
                <c:pt idx="29">
                  <c:v>27000000</c:v>
                </c:pt>
                <c:pt idx="30">
                  <c:v>29791000</c:v>
                </c:pt>
                <c:pt idx="31">
                  <c:v>32768000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816032"/>
        <c:axId val="474215640"/>
      </c:lineChart>
      <c:catAx>
        <c:axId val="473816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4215640"/>
        <c:crosses val="autoZero"/>
        <c:auto val="1"/>
        <c:lblAlgn val="ctr"/>
        <c:lblOffset val="100"/>
        <c:noMultiLvlLbl val="0"/>
      </c:catAx>
      <c:valAx>
        <c:axId val="474215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381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/>
              <a:t>Comparison up to ... NM range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'Design intensity of FL'!$S$2:$S$3</c:f>
              <c:strCache>
                <c:ptCount val="2"/>
                <c:pt idx="0">
                  <c:v>Imin (cd)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FL'!$S$4:$S$8</c:f>
              <c:numCache>
                <c:formatCode>0</c:formatCode>
                <c:ptCount val="5"/>
                <c:pt idx="0">
                  <c:v>4.6279106363669458</c:v>
                </c:pt>
                <c:pt idx="1">
                  <c:v>24.977441768863855</c:v>
                </c:pt>
                <c:pt idx="2">
                  <c:v>75.828675954359767</c:v>
                </c:pt>
                <c:pt idx="3">
                  <c:v>181.89214547024784</c:v>
                </c:pt>
                <c:pt idx="4">
                  <c:v>383.47492501492189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'Design intensity of FL'!$T$2:$T$3</c:f>
              <c:strCache>
                <c:ptCount val="2"/>
                <c:pt idx="0">
                  <c:v>Formula (8) (cd)</c:v>
                </c:pt>
                <c:pt idx="1">
                  <c:v>2*Imin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FL'!$T$4:$T$8</c:f>
              <c:numCache>
                <c:formatCode>0</c:formatCode>
                <c:ptCount val="5"/>
                <c:pt idx="0">
                  <c:v>9.2558212727338915</c:v>
                </c:pt>
                <c:pt idx="1">
                  <c:v>49.95488353772771</c:v>
                </c:pt>
                <c:pt idx="2">
                  <c:v>151.65735190871953</c:v>
                </c:pt>
                <c:pt idx="3">
                  <c:v>363.78429094049568</c:v>
                </c:pt>
                <c:pt idx="4">
                  <c:v>766.94985002984379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'Design intensity of FL'!$U$2:$U$3</c:f>
              <c:strCache>
                <c:ptCount val="2"/>
                <c:pt idx="0">
                  <c:v>Formula (7) (cd)</c:v>
                </c:pt>
                <c:pt idx="1">
                  <c:v>10*Imin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FL'!$U$4:$U$8</c:f>
              <c:numCache>
                <c:formatCode>0</c:formatCode>
                <c:ptCount val="5"/>
                <c:pt idx="0">
                  <c:v>46.279106363669456</c:v>
                </c:pt>
                <c:pt idx="1">
                  <c:v>249.77441768863855</c:v>
                </c:pt>
                <c:pt idx="2">
                  <c:v>758.28675954359767</c:v>
                </c:pt>
                <c:pt idx="3">
                  <c:v>1818.9214547024785</c:v>
                </c:pt>
                <c:pt idx="4">
                  <c:v>3834.7492501492188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'Design intensity of FL'!$V$2:$V$3</c:f>
              <c:strCache>
                <c:ptCount val="2"/>
                <c:pt idx="0">
                  <c:v>Formula (9) (cd)</c:v>
                </c:pt>
                <c:pt idx="1">
                  <c:v>German Empiric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'Design intensity of FL'!$V$4:$V$8</c:f>
              <c:numCache>
                <c:formatCode>0</c:formatCode>
                <c:ptCount val="5"/>
                <c:pt idx="0">
                  <c:v>1000</c:v>
                </c:pt>
                <c:pt idx="1">
                  <c:v>8000</c:v>
                </c:pt>
                <c:pt idx="2">
                  <c:v>27000</c:v>
                </c:pt>
                <c:pt idx="3">
                  <c:v>64000</c:v>
                </c:pt>
                <c:pt idx="4">
                  <c:v>125000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607184"/>
        <c:axId val="475504048"/>
      </c:lineChart>
      <c:catAx>
        <c:axId val="477607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5504048"/>
        <c:crosses val="autoZero"/>
        <c:auto val="1"/>
        <c:lblAlgn val="ctr"/>
        <c:lblOffset val="100"/>
        <c:noMultiLvlLbl val="0"/>
      </c:catAx>
      <c:valAx>
        <c:axId val="4755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76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38100</xdr:rowOff>
    </xdr:from>
    <xdr:to>
      <xdr:col>7</xdr:col>
      <xdr:colOff>505841</xdr:colOff>
      <xdr:row>21</xdr:row>
      <xdr:rowOff>152788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71600"/>
          <a:ext cx="7278116" cy="278168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</xdr:row>
      <xdr:rowOff>85725</xdr:rowOff>
    </xdr:from>
    <xdr:to>
      <xdr:col>5</xdr:col>
      <xdr:colOff>105558</xdr:colOff>
      <xdr:row>5</xdr:row>
      <xdr:rowOff>104857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466725"/>
          <a:ext cx="5611008" cy="590632"/>
        </a:xfrm>
        <a:prstGeom prst="rect">
          <a:avLst/>
        </a:prstGeom>
      </xdr:spPr>
    </xdr:pic>
    <xdr:clientData/>
  </xdr:twoCellAnchor>
  <xdr:twoCellAnchor>
    <xdr:from>
      <xdr:col>7</xdr:col>
      <xdr:colOff>600075</xdr:colOff>
      <xdr:row>0</xdr:row>
      <xdr:rowOff>104776</xdr:rowOff>
    </xdr:from>
    <xdr:to>
      <xdr:col>15</xdr:col>
      <xdr:colOff>514350</xdr:colOff>
      <xdr:row>34</xdr:row>
      <xdr:rowOff>161926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247650</xdr:colOff>
      <xdr:row>45</xdr:row>
      <xdr:rowOff>123825</xdr:rowOff>
    </xdr:from>
    <xdr:to>
      <xdr:col>23</xdr:col>
      <xdr:colOff>276225</xdr:colOff>
      <xdr:row>79</xdr:row>
      <xdr:rowOff>180975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11</xdr:col>
      <xdr:colOff>601095</xdr:colOff>
      <xdr:row>30</xdr:row>
      <xdr:rowOff>134140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7306695" cy="5658640"/>
        </a:xfrm>
        <a:prstGeom prst="rect">
          <a:avLst/>
        </a:prstGeom>
      </xdr:spPr>
    </xdr:pic>
    <xdr:clientData/>
  </xdr:twoCellAnchor>
  <xdr:twoCellAnchor editAs="oneCell">
    <xdr:from>
      <xdr:col>12</xdr:col>
      <xdr:colOff>152400</xdr:colOff>
      <xdr:row>0</xdr:row>
      <xdr:rowOff>66675</xdr:rowOff>
    </xdr:from>
    <xdr:to>
      <xdr:col>24</xdr:col>
      <xdr:colOff>210579</xdr:colOff>
      <xdr:row>26</xdr:row>
      <xdr:rowOff>76893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7600" y="66675"/>
          <a:ext cx="7373379" cy="4963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4"/>
  <sheetViews>
    <sheetView tabSelected="1" zoomScale="85" zoomScaleNormal="85" workbookViewId="0">
      <selection activeCell="B32" sqref="B32"/>
    </sheetView>
  </sheetViews>
  <sheetFormatPr defaultRowHeight="15" x14ac:dyDescent="0.25"/>
  <cols>
    <col min="1" max="1" width="31.140625" customWidth="1"/>
    <col min="2" max="2" width="24.7109375" customWidth="1"/>
    <col min="17" max="17" width="7" bestFit="1" customWidth="1"/>
    <col min="18" max="18" width="6.42578125" bestFit="1" customWidth="1"/>
    <col min="19" max="19" width="13.85546875" bestFit="1" customWidth="1"/>
    <col min="20" max="21" width="15.140625" bestFit="1" customWidth="1"/>
    <col min="22" max="22" width="15.28515625" bestFit="1" customWidth="1"/>
  </cols>
  <sheetData>
    <row r="2" spans="5:23" x14ac:dyDescent="0.25">
      <c r="Q2" s="3" t="s">
        <v>17</v>
      </c>
      <c r="R2" s="3" t="s">
        <v>18</v>
      </c>
      <c r="S2" s="3" t="s">
        <v>24</v>
      </c>
      <c r="T2" s="3" t="s">
        <v>33</v>
      </c>
      <c r="U2" s="3" t="s">
        <v>22</v>
      </c>
      <c r="V2" s="3" t="s">
        <v>23</v>
      </c>
    </row>
    <row r="3" spans="5:23" x14ac:dyDescent="0.25">
      <c r="T3" s="3" t="s">
        <v>34</v>
      </c>
      <c r="U3" s="3" t="s">
        <v>25</v>
      </c>
      <c r="V3" s="3" t="s">
        <v>26</v>
      </c>
    </row>
    <row r="4" spans="5:23" x14ac:dyDescent="0.25">
      <c r="Q4">
        <v>1</v>
      </c>
      <c r="R4">
        <f>Q4*1852</f>
        <v>1852</v>
      </c>
      <c r="S4" s="12">
        <f xml:space="preserve"> $B$30*R4^2*0.05^-(R4/$D$31)</f>
        <v>4.6279106363669458</v>
      </c>
      <c r="T4" s="12">
        <f>2*S4</f>
        <v>9.2558212727338915</v>
      </c>
      <c r="U4" s="12">
        <f>10*S4</f>
        <v>46.279106363669456</v>
      </c>
      <c r="V4" s="1">
        <f>$B$38*(R4/$B$39)^3</f>
        <v>1000</v>
      </c>
      <c r="W4" t="s">
        <v>19</v>
      </c>
    </row>
    <row r="5" spans="5:23" x14ac:dyDescent="0.25">
      <c r="Q5">
        <v>2</v>
      </c>
      <c r="R5">
        <f t="shared" ref="R5:R35" si="0">Q5*1852</f>
        <v>3704</v>
      </c>
      <c r="S5" s="12">
        <f t="shared" ref="S5:S35" si="1" xml:space="preserve"> $B$30*R5^2*0.05^-(R5/$D$31)</f>
        <v>24.977441768863855</v>
      </c>
      <c r="T5" s="12">
        <f t="shared" ref="T5:T35" si="2">2*S5</f>
        <v>49.95488353772771</v>
      </c>
      <c r="U5" s="12">
        <f t="shared" ref="U5:U35" si="3">10*S5</f>
        <v>249.77441768863855</v>
      </c>
      <c r="V5" s="1">
        <f t="shared" ref="V5:V35" si="4">$B$38*(R5/$B$39)^3</f>
        <v>8000</v>
      </c>
    </row>
    <row r="6" spans="5:23" x14ac:dyDescent="0.25">
      <c r="Q6">
        <v>3</v>
      </c>
      <c r="R6">
        <f t="shared" si="0"/>
        <v>5556</v>
      </c>
      <c r="S6" s="12">
        <f t="shared" si="1"/>
        <v>75.828675954359767</v>
      </c>
      <c r="T6" s="12">
        <f t="shared" si="2"/>
        <v>151.65735190871953</v>
      </c>
      <c r="U6" s="12">
        <f t="shared" si="3"/>
        <v>758.28675954359767</v>
      </c>
      <c r="V6" s="1">
        <f t="shared" si="4"/>
        <v>27000</v>
      </c>
    </row>
    <row r="7" spans="5:23" x14ac:dyDescent="0.25">
      <c r="Q7">
        <v>4</v>
      </c>
      <c r="R7">
        <f t="shared" si="0"/>
        <v>7408</v>
      </c>
      <c r="S7" s="12">
        <f t="shared" si="1"/>
        <v>181.89214547024784</v>
      </c>
      <c r="T7" s="12">
        <f t="shared" si="2"/>
        <v>363.78429094049568</v>
      </c>
      <c r="U7" s="12">
        <f t="shared" si="3"/>
        <v>1818.9214547024785</v>
      </c>
      <c r="V7" s="1">
        <f t="shared" si="4"/>
        <v>64000</v>
      </c>
    </row>
    <row r="8" spans="5:23" x14ac:dyDescent="0.25">
      <c r="E8" s="2" t="s">
        <v>5</v>
      </c>
      <c r="Q8">
        <v>5</v>
      </c>
      <c r="R8">
        <f t="shared" si="0"/>
        <v>9260</v>
      </c>
      <c r="S8" s="12">
        <f t="shared" si="1"/>
        <v>383.47492501492189</v>
      </c>
      <c r="T8" s="12">
        <f t="shared" si="2"/>
        <v>766.94985002984379</v>
      </c>
      <c r="U8" s="12">
        <f t="shared" si="3"/>
        <v>3834.7492501492188</v>
      </c>
      <c r="V8" s="1">
        <f t="shared" si="4"/>
        <v>125000</v>
      </c>
    </row>
    <row r="9" spans="5:23" x14ac:dyDescent="0.25">
      <c r="Q9">
        <v>6</v>
      </c>
      <c r="R9">
        <f t="shared" si="0"/>
        <v>11112</v>
      </c>
      <c r="S9" s="12">
        <f t="shared" si="1"/>
        <v>745.0792399231774</v>
      </c>
      <c r="T9" s="12">
        <f t="shared" si="2"/>
        <v>1490.1584798463548</v>
      </c>
      <c r="U9" s="12">
        <f t="shared" si="3"/>
        <v>7450.7923992317737</v>
      </c>
      <c r="V9" s="1">
        <f t="shared" si="4"/>
        <v>216000</v>
      </c>
    </row>
    <row r="10" spans="5:23" x14ac:dyDescent="0.25">
      <c r="Q10">
        <v>7</v>
      </c>
      <c r="R10">
        <f t="shared" si="0"/>
        <v>12964</v>
      </c>
      <c r="S10" s="12">
        <f t="shared" si="1"/>
        <v>1368.355813630943</v>
      </c>
      <c r="T10" s="12">
        <f t="shared" si="2"/>
        <v>2736.711627261886</v>
      </c>
      <c r="U10" s="12">
        <f t="shared" si="3"/>
        <v>13683.55813630943</v>
      </c>
      <c r="V10" s="1">
        <f t="shared" si="4"/>
        <v>343000</v>
      </c>
    </row>
    <row r="11" spans="5:23" x14ac:dyDescent="0.25">
      <c r="Q11">
        <v>8</v>
      </c>
      <c r="R11">
        <f t="shared" si="0"/>
        <v>14816</v>
      </c>
      <c r="S11" s="12">
        <f t="shared" si="1"/>
        <v>2411.4926091058092</v>
      </c>
      <c r="T11" s="12">
        <f t="shared" si="2"/>
        <v>4822.9852182116183</v>
      </c>
      <c r="U11" s="12">
        <f t="shared" si="3"/>
        <v>24114.926091058092</v>
      </c>
      <c r="V11" s="1">
        <f t="shared" si="4"/>
        <v>512000</v>
      </c>
    </row>
    <row r="12" spans="5:23" x14ac:dyDescent="0.25">
      <c r="Q12">
        <v>9</v>
      </c>
      <c r="R12">
        <f t="shared" si="0"/>
        <v>16668</v>
      </c>
      <c r="S12" s="12">
        <f t="shared" si="1"/>
        <v>4118.0724186781399</v>
      </c>
      <c r="T12" s="12">
        <f t="shared" si="2"/>
        <v>8236.1448373562798</v>
      </c>
      <c r="U12" s="12">
        <f t="shared" si="3"/>
        <v>41180.724186781401</v>
      </c>
      <c r="V12" s="1">
        <f t="shared" si="4"/>
        <v>729000</v>
      </c>
    </row>
    <row r="13" spans="5:23" x14ac:dyDescent="0.25">
      <c r="Q13">
        <v>10</v>
      </c>
      <c r="R13">
        <f t="shared" si="0"/>
        <v>18520</v>
      </c>
      <c r="S13" s="12">
        <f t="shared" si="1"/>
        <v>6859.8079999999991</v>
      </c>
      <c r="T13" s="12">
        <f t="shared" si="2"/>
        <v>13719.615999999998</v>
      </c>
      <c r="U13" s="12">
        <f t="shared" si="3"/>
        <v>68598.079999999987</v>
      </c>
      <c r="V13" s="1">
        <f t="shared" si="4"/>
        <v>1000000</v>
      </c>
    </row>
    <row r="14" spans="5:23" x14ac:dyDescent="0.25">
      <c r="Q14">
        <v>11</v>
      </c>
      <c r="R14">
        <f t="shared" si="0"/>
        <v>20372</v>
      </c>
      <c r="S14" s="12">
        <f t="shared" si="1"/>
        <v>11199.543740008008</v>
      </c>
      <c r="T14" s="12">
        <f t="shared" si="2"/>
        <v>22399.087480016016</v>
      </c>
      <c r="U14" s="12">
        <f t="shared" si="3"/>
        <v>111995.43740008009</v>
      </c>
      <c r="V14" s="1">
        <f t="shared" si="4"/>
        <v>1331000</v>
      </c>
    </row>
    <row r="15" spans="5:23" x14ac:dyDescent="0.25">
      <c r="Q15">
        <v>12</v>
      </c>
      <c r="R15">
        <f t="shared" si="0"/>
        <v>22224</v>
      </c>
      <c r="S15" s="12">
        <f t="shared" si="1"/>
        <v>17983.758073581972</v>
      </c>
      <c r="T15" s="12">
        <f t="shared" si="2"/>
        <v>35967.516147163944</v>
      </c>
      <c r="U15" s="12">
        <f t="shared" si="3"/>
        <v>179837.58073581971</v>
      </c>
      <c r="V15" s="1">
        <f t="shared" si="4"/>
        <v>1728000</v>
      </c>
    </row>
    <row r="16" spans="5:23" x14ac:dyDescent="0.25">
      <c r="Q16">
        <v>13</v>
      </c>
      <c r="R16">
        <f t="shared" si="0"/>
        <v>24076</v>
      </c>
      <c r="S16" s="12">
        <f t="shared" si="1"/>
        <v>28477.880525081786</v>
      </c>
      <c r="T16" s="12">
        <f t="shared" si="2"/>
        <v>56955.761050163572</v>
      </c>
      <c r="U16" s="12">
        <f t="shared" si="3"/>
        <v>284778.80525081785</v>
      </c>
      <c r="V16" s="1">
        <f t="shared" si="4"/>
        <v>2197000</v>
      </c>
    </row>
    <row r="17" spans="1:23" x14ac:dyDescent="0.25">
      <c r="Q17">
        <v>14</v>
      </c>
      <c r="R17">
        <f t="shared" si="0"/>
        <v>25928</v>
      </c>
      <c r="S17" s="12">
        <f t="shared" si="1"/>
        <v>44563.575640210678</v>
      </c>
      <c r="T17" s="12">
        <f t="shared" si="2"/>
        <v>89127.151280421356</v>
      </c>
      <c r="U17" s="12">
        <f t="shared" si="3"/>
        <v>445635.75640210678</v>
      </c>
      <c r="V17" s="1">
        <f t="shared" si="4"/>
        <v>2744000</v>
      </c>
    </row>
    <row r="18" spans="1:23" x14ac:dyDescent="0.25">
      <c r="Q18">
        <v>15</v>
      </c>
      <c r="R18">
        <f t="shared" si="0"/>
        <v>27780</v>
      </c>
      <c r="S18" s="12">
        <f t="shared" si="1"/>
        <v>69025.486502685948</v>
      </c>
      <c r="T18" s="12">
        <f t="shared" si="2"/>
        <v>138050.9730053719</v>
      </c>
      <c r="U18" s="12">
        <f t="shared" si="3"/>
        <v>690254.86502685945</v>
      </c>
      <c r="V18" s="1">
        <f t="shared" si="4"/>
        <v>3375000</v>
      </c>
    </row>
    <row r="19" spans="1:23" x14ac:dyDescent="0.25">
      <c r="Q19">
        <v>16</v>
      </c>
      <c r="R19">
        <f t="shared" si="0"/>
        <v>29632</v>
      </c>
      <c r="S19" s="12">
        <f t="shared" si="1"/>
        <v>105966.8252335186</v>
      </c>
      <c r="T19" s="12">
        <f t="shared" si="2"/>
        <v>211933.65046703719</v>
      </c>
      <c r="U19" s="12">
        <f t="shared" si="3"/>
        <v>1059668.2523351859</v>
      </c>
      <c r="V19" s="1">
        <f t="shared" si="4"/>
        <v>4096000</v>
      </c>
    </row>
    <row r="20" spans="1:23" x14ac:dyDescent="0.25">
      <c r="Q20">
        <v>17</v>
      </c>
      <c r="R20">
        <f t="shared" si="0"/>
        <v>31484</v>
      </c>
      <c r="S20" s="12">
        <f t="shared" si="1"/>
        <v>161410.13475075207</v>
      </c>
      <c r="T20" s="12">
        <f t="shared" si="2"/>
        <v>322820.26950150414</v>
      </c>
      <c r="U20" s="12">
        <f t="shared" si="3"/>
        <v>1614101.3475075206</v>
      </c>
      <c r="V20" s="1">
        <f t="shared" si="4"/>
        <v>4913000</v>
      </c>
    </row>
    <row r="21" spans="1:23" x14ac:dyDescent="0.25">
      <c r="Q21">
        <v>18</v>
      </c>
      <c r="R21">
        <f t="shared" si="0"/>
        <v>33336</v>
      </c>
      <c r="S21" s="12">
        <f t="shared" si="1"/>
        <v>244163.62667196311</v>
      </c>
      <c r="T21" s="12">
        <f t="shared" si="2"/>
        <v>488327.25334392622</v>
      </c>
      <c r="U21" s="12">
        <f t="shared" si="3"/>
        <v>2441636.2667196309</v>
      </c>
      <c r="V21" s="1">
        <f t="shared" si="4"/>
        <v>5832000</v>
      </c>
    </row>
    <row r="22" spans="1:23" x14ac:dyDescent="0.25">
      <c r="Q22">
        <v>19</v>
      </c>
      <c r="R22">
        <f t="shared" si="0"/>
        <v>35188</v>
      </c>
      <c r="S22" s="12">
        <f t="shared" si="1"/>
        <v>367067.68966489093</v>
      </c>
      <c r="T22" s="12">
        <f t="shared" si="2"/>
        <v>734135.37932978186</v>
      </c>
      <c r="U22" s="12">
        <f t="shared" si="3"/>
        <v>3670676.8966489094</v>
      </c>
      <c r="V22" s="1">
        <f t="shared" si="4"/>
        <v>6859000</v>
      </c>
    </row>
    <row r="23" spans="1:23" x14ac:dyDescent="0.25">
      <c r="Q23">
        <v>20</v>
      </c>
      <c r="R23">
        <f t="shared" si="0"/>
        <v>37040</v>
      </c>
      <c r="S23" s="12">
        <f t="shared" si="1"/>
        <v>548784.6399999999</v>
      </c>
      <c r="T23" s="12">
        <f t="shared" si="2"/>
        <v>1097569.2799999998</v>
      </c>
      <c r="U23" s="13">
        <f t="shared" si="3"/>
        <v>5487846.3999999985</v>
      </c>
      <c r="V23" s="11">
        <f t="shared" si="4"/>
        <v>8000000</v>
      </c>
    </row>
    <row r="24" spans="1:23" x14ac:dyDescent="0.25">
      <c r="A24" s="3" t="s">
        <v>13</v>
      </c>
      <c r="Q24" s="14">
        <v>21.5</v>
      </c>
      <c r="R24" s="14">
        <f t="shared" si="0"/>
        <v>39818</v>
      </c>
      <c r="S24" s="13">
        <f t="shared" si="1"/>
        <v>993970.22539222147</v>
      </c>
      <c r="T24" s="13">
        <f t="shared" si="2"/>
        <v>1987940.4507844429</v>
      </c>
      <c r="U24" s="13">
        <f t="shared" si="3"/>
        <v>9939702.2539222147</v>
      </c>
      <c r="V24" s="11">
        <f t="shared" si="4"/>
        <v>9938375</v>
      </c>
      <c r="W24" t="s">
        <v>36</v>
      </c>
    </row>
    <row r="25" spans="1:23" x14ac:dyDescent="0.25">
      <c r="A25" s="3" t="s">
        <v>29</v>
      </c>
      <c r="Q25">
        <v>22</v>
      </c>
      <c r="R25">
        <f t="shared" si="0"/>
        <v>40744</v>
      </c>
      <c r="S25" s="12">
        <f t="shared" si="1"/>
        <v>1208908.1816130113</v>
      </c>
      <c r="T25" s="12">
        <f t="shared" si="2"/>
        <v>2417816.3632260226</v>
      </c>
      <c r="U25" s="13">
        <f t="shared" si="3"/>
        <v>12089081.816130113</v>
      </c>
      <c r="V25" s="11">
        <f t="shared" si="4"/>
        <v>10648000</v>
      </c>
      <c r="W25" t="s">
        <v>21</v>
      </c>
    </row>
    <row r="26" spans="1:23" x14ac:dyDescent="0.25">
      <c r="A26" s="3" t="s">
        <v>10</v>
      </c>
      <c r="Q26">
        <v>23</v>
      </c>
      <c r="R26">
        <f t="shared" si="0"/>
        <v>42596</v>
      </c>
      <c r="S26" s="12">
        <f t="shared" si="1"/>
        <v>1782816.4257713913</v>
      </c>
      <c r="T26" s="12">
        <f t="shared" si="2"/>
        <v>3565632.8515427825</v>
      </c>
      <c r="U26" s="12">
        <f t="shared" si="3"/>
        <v>17828164.257713914</v>
      </c>
      <c r="V26" s="1">
        <f t="shared" si="4"/>
        <v>12167000</v>
      </c>
    </row>
    <row r="27" spans="1:23" x14ac:dyDescent="0.25">
      <c r="H27" s="3"/>
      <c r="Q27">
        <v>24</v>
      </c>
      <c r="R27">
        <f t="shared" si="0"/>
        <v>44448</v>
      </c>
      <c r="S27" s="12">
        <f t="shared" si="1"/>
        <v>2619246.8947715671</v>
      </c>
      <c r="T27" s="12">
        <f t="shared" si="2"/>
        <v>5238493.7895431342</v>
      </c>
      <c r="U27" s="12">
        <f t="shared" si="3"/>
        <v>26192468.94771567</v>
      </c>
      <c r="V27" s="1">
        <f t="shared" si="4"/>
        <v>13824000</v>
      </c>
    </row>
    <row r="28" spans="1:23" x14ac:dyDescent="0.25">
      <c r="A28" s="3" t="s">
        <v>2</v>
      </c>
      <c r="Q28">
        <v>25</v>
      </c>
      <c r="R28">
        <f t="shared" si="0"/>
        <v>46300</v>
      </c>
      <c r="S28" s="12">
        <f t="shared" si="1"/>
        <v>3834749.250149217</v>
      </c>
      <c r="T28" s="12">
        <f t="shared" si="2"/>
        <v>7669498.5002984339</v>
      </c>
      <c r="U28" s="12">
        <f t="shared" si="3"/>
        <v>38347492.501492172</v>
      </c>
      <c r="V28" s="1">
        <f t="shared" si="4"/>
        <v>15625000</v>
      </c>
    </row>
    <row r="29" spans="1:23" x14ac:dyDescent="0.25">
      <c r="Q29">
        <v>26</v>
      </c>
      <c r="R29">
        <f t="shared" si="0"/>
        <v>48152</v>
      </c>
      <c r="S29" s="12">
        <f t="shared" si="1"/>
        <v>5596372.957645203</v>
      </c>
      <c r="T29" s="12">
        <f t="shared" si="2"/>
        <v>11192745.915290406</v>
      </c>
      <c r="U29" s="12">
        <f t="shared" si="3"/>
        <v>55963729.576452032</v>
      </c>
      <c r="V29" s="1">
        <f t="shared" si="4"/>
        <v>17576000</v>
      </c>
    </row>
    <row r="30" spans="1:23" x14ac:dyDescent="0.25">
      <c r="A30" t="s">
        <v>7</v>
      </c>
      <c r="B30" s="15">
        <v>9.9999999999999995E-7</v>
      </c>
      <c r="C30" t="s">
        <v>8</v>
      </c>
      <c r="Q30">
        <v>27</v>
      </c>
      <c r="R30">
        <f t="shared" si="0"/>
        <v>50004</v>
      </c>
      <c r="S30" s="12">
        <f t="shared" si="1"/>
        <v>8143113.3725465955</v>
      </c>
      <c r="T30" s="12">
        <f t="shared" si="2"/>
        <v>16286226.745093191</v>
      </c>
      <c r="U30" s="12">
        <f t="shared" si="3"/>
        <v>81431133.725465953</v>
      </c>
      <c r="V30" s="1">
        <f t="shared" si="4"/>
        <v>19683000</v>
      </c>
    </row>
    <row r="31" spans="1:23" x14ac:dyDescent="0.25">
      <c r="A31" t="s">
        <v>6</v>
      </c>
      <c r="B31" s="15">
        <v>10</v>
      </c>
      <c r="C31" t="s">
        <v>9</v>
      </c>
      <c r="D31" s="2">
        <f>B31*1852</f>
        <v>18520</v>
      </c>
      <c r="Q31">
        <v>28</v>
      </c>
      <c r="R31">
        <f t="shared" si="0"/>
        <v>51856</v>
      </c>
      <c r="S31" s="12">
        <f t="shared" si="1"/>
        <v>11816313.784618445</v>
      </c>
      <c r="T31" s="12">
        <f t="shared" si="2"/>
        <v>23632627.569236889</v>
      </c>
      <c r="U31" s="12">
        <f t="shared" si="3"/>
        <v>118163137.84618445</v>
      </c>
      <c r="V31" s="1">
        <f t="shared" si="4"/>
        <v>21952000</v>
      </c>
    </row>
    <row r="32" spans="1:23" x14ac:dyDescent="0.25">
      <c r="A32" t="s">
        <v>12</v>
      </c>
      <c r="B32" s="15">
        <v>5</v>
      </c>
      <c r="C32" t="s">
        <v>9</v>
      </c>
      <c r="D32" s="2">
        <f>B32*1852</f>
        <v>9260</v>
      </c>
      <c r="E32" s="2" t="s">
        <v>5</v>
      </c>
      <c r="Q32">
        <v>29</v>
      </c>
      <c r="R32">
        <f t="shared" si="0"/>
        <v>53708</v>
      </c>
      <c r="S32" s="12">
        <f t="shared" si="1"/>
        <v>17102710.637571935</v>
      </c>
      <c r="T32" s="12">
        <f t="shared" si="2"/>
        <v>34205421.275143869</v>
      </c>
      <c r="U32" s="12">
        <f t="shared" si="3"/>
        <v>171027106.37571934</v>
      </c>
      <c r="V32" s="1">
        <f t="shared" si="4"/>
        <v>24389000</v>
      </c>
    </row>
    <row r="33" spans="1:23" x14ac:dyDescent="0.25">
      <c r="A33" s="3" t="s">
        <v>0</v>
      </c>
      <c r="B33" s="5">
        <f>B30*D32^2*0.05^-(D32/D31)</f>
        <v>383.47492501492189</v>
      </c>
      <c r="C33" s="4" t="s">
        <v>1</v>
      </c>
      <c r="Q33">
        <v>30</v>
      </c>
      <c r="R33">
        <f t="shared" si="0"/>
        <v>55560</v>
      </c>
      <c r="S33" s="12">
        <f t="shared" si="1"/>
        <v>24695308.799999993</v>
      </c>
      <c r="T33" s="12">
        <f t="shared" si="2"/>
        <v>49390617.599999987</v>
      </c>
      <c r="U33" s="12">
        <f t="shared" si="3"/>
        <v>246953087.99999994</v>
      </c>
      <c r="V33" s="1">
        <f t="shared" si="4"/>
        <v>27000000</v>
      </c>
    </row>
    <row r="34" spans="1:23" x14ac:dyDescent="0.25">
      <c r="Q34">
        <v>31</v>
      </c>
      <c r="R34">
        <f t="shared" si="0"/>
        <v>57412</v>
      </c>
      <c r="S34" s="12">
        <f t="shared" si="1"/>
        <v>35579376.972389072</v>
      </c>
      <c r="T34" s="12">
        <f t="shared" si="2"/>
        <v>71158753.944778144</v>
      </c>
      <c r="U34" s="12">
        <f t="shared" si="3"/>
        <v>355793769.72389072</v>
      </c>
      <c r="V34" s="1">
        <f t="shared" si="4"/>
        <v>29791000</v>
      </c>
    </row>
    <row r="35" spans="1:23" x14ac:dyDescent="0.25">
      <c r="A35" s="8" t="s">
        <v>15</v>
      </c>
      <c r="B35" s="9">
        <f>10*B33</f>
        <v>3834.7492501492188</v>
      </c>
      <c r="C35" s="10" t="s">
        <v>1</v>
      </c>
      <c r="Q35">
        <v>32</v>
      </c>
      <c r="R35">
        <f t="shared" si="0"/>
        <v>59264</v>
      </c>
      <c r="S35" s="12">
        <f t="shared" si="1"/>
        <v>51153800.742633171</v>
      </c>
      <c r="T35" s="12">
        <f t="shared" si="2"/>
        <v>102307601.48526634</v>
      </c>
      <c r="U35" s="12">
        <f t="shared" si="3"/>
        <v>511538007.4263317</v>
      </c>
      <c r="V35" s="1">
        <f t="shared" si="4"/>
        <v>32768000</v>
      </c>
      <c r="W35" t="s">
        <v>20</v>
      </c>
    </row>
    <row r="36" spans="1:23" x14ac:dyDescent="0.25">
      <c r="A36" s="8" t="s">
        <v>14</v>
      </c>
      <c r="B36" s="9">
        <f>2*B33</f>
        <v>766.94985002984379</v>
      </c>
      <c r="C36" s="10" t="s">
        <v>1</v>
      </c>
    </row>
    <row r="37" spans="1:23" x14ac:dyDescent="0.25">
      <c r="A37" s="8" t="s">
        <v>16</v>
      </c>
      <c r="B37" s="9">
        <f>B38*(D32/B39)^3</f>
        <v>125000</v>
      </c>
      <c r="C37" s="10" t="s">
        <v>1</v>
      </c>
      <c r="D37" s="10" t="s">
        <v>39</v>
      </c>
    </row>
    <row r="38" spans="1:23" x14ac:dyDescent="0.25">
      <c r="A38" s="6" t="s">
        <v>11</v>
      </c>
      <c r="B38">
        <v>1000</v>
      </c>
      <c r="C38" t="s">
        <v>1</v>
      </c>
      <c r="L38" s="10" t="s">
        <v>27</v>
      </c>
    </row>
    <row r="39" spans="1:23" x14ac:dyDescent="0.25">
      <c r="A39" s="6" t="s">
        <v>4</v>
      </c>
      <c r="B39">
        <v>1852</v>
      </c>
      <c r="C39" t="s">
        <v>3</v>
      </c>
      <c r="L39" s="10" t="s">
        <v>37</v>
      </c>
    </row>
    <row r="40" spans="1:23" x14ac:dyDescent="0.25">
      <c r="E40" s="10" t="s">
        <v>35</v>
      </c>
    </row>
    <row r="41" spans="1:23" x14ac:dyDescent="0.25">
      <c r="A41" s="8" t="s">
        <v>28</v>
      </c>
      <c r="E41" s="10" t="s">
        <v>38</v>
      </c>
    </row>
    <row r="42" spans="1:23" x14ac:dyDescent="0.25">
      <c r="A42" s="7" t="s">
        <v>30</v>
      </c>
    </row>
    <row r="43" spans="1:23" x14ac:dyDescent="0.25">
      <c r="A43" s="7" t="s">
        <v>32</v>
      </c>
    </row>
    <row r="44" spans="1:23" x14ac:dyDescent="0.25">
      <c r="A44" s="7" t="s">
        <v>31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2" sqref="T32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9" ma:contentTypeDescription="Create a new document." ma:contentTypeScope="" ma:versionID="75c9f3f451866b0d3c9120c8a094ca6d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15aae6c7c4885604f29bd56d2cee64f9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1604d76-ecdf-464b-8720-89396eb59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f2b8b40-6d33-49af-abef-1171a80bfd6f}" ma:internalName="TaxCatchAll" ma:showField="CatchAllData" ma:web="06022411-6e02-423b-85fd-39e0748b9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f8115-f13f-4d01-aff4-515a67108c33">
      <Terms xmlns="http://schemas.microsoft.com/office/infopath/2007/PartnerControls"/>
    </lcf76f155ced4ddcb4097134ff3c332f>
    <TaxCatchAll xmlns="06022411-6e02-423b-85fd-39e0748b9219" xsi:nil="true"/>
  </documentManagement>
</p:properties>
</file>

<file path=customXml/itemProps1.xml><?xml version="1.0" encoding="utf-8"?>
<ds:datastoreItem xmlns:ds="http://schemas.openxmlformats.org/officeDocument/2006/customXml" ds:itemID="{68A48199-EC04-41F6-ADC4-A21A02A51FCC}"/>
</file>

<file path=customXml/itemProps2.xml><?xml version="1.0" encoding="utf-8"?>
<ds:datastoreItem xmlns:ds="http://schemas.openxmlformats.org/officeDocument/2006/customXml" ds:itemID="{756C05FE-024B-4A55-9C0D-B1EAC94F3779}"/>
</file>

<file path=customXml/itemProps3.xml><?xml version="1.0" encoding="utf-8"?>
<ds:datastoreItem xmlns:ds="http://schemas.openxmlformats.org/officeDocument/2006/customXml" ds:itemID="{EF1EE051-A53F-438A-B89A-6F19FCF8FF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 intensity of FL</vt:lpstr>
      <vt:lpstr>Intensity ratio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Pärtel</dc:creator>
  <cp:lastModifiedBy>Pärtel</cp:lastModifiedBy>
  <dcterms:created xsi:type="dcterms:W3CDTF">2025-02-05T10:58:39Z</dcterms:created>
  <dcterms:modified xsi:type="dcterms:W3CDTF">2025-02-05T22:21:03Z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</Properties>
</file>